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ANUAL 2019\"/>
    </mc:Choice>
  </mc:AlternateContent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  <sheet name="FF" sheetId="9" r:id="rId5"/>
  </sheets>
  <externalReferences>
    <externalReference r:id="rId6"/>
  </externalReference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32" i="6" l="1"/>
  <c r="G14" i="6"/>
  <c r="G10" i="6"/>
  <c r="G6" i="6"/>
  <c r="G7" i="6"/>
  <c r="G8" i="6"/>
  <c r="G9" i="6"/>
  <c r="H52" i="6" l="1"/>
  <c r="H51" i="6"/>
  <c r="H50" i="6"/>
  <c r="H49" i="6"/>
  <c r="H48" i="6"/>
  <c r="H47" i="6"/>
  <c r="H46" i="6"/>
  <c r="H45" i="6"/>
  <c r="H44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2" i="6"/>
  <c r="H21" i="6"/>
  <c r="H20" i="6"/>
  <c r="H19" i="6"/>
  <c r="H18" i="6"/>
  <c r="H17" i="6"/>
  <c r="H16" i="6"/>
  <c r="H15" i="6"/>
  <c r="H14" i="6"/>
  <c r="H12" i="6"/>
  <c r="H11" i="6"/>
  <c r="H10" i="6"/>
  <c r="H9" i="6"/>
  <c r="H8" i="6"/>
  <c r="H7" i="6"/>
  <c r="H6" i="6"/>
  <c r="G43" i="6" l="1"/>
  <c r="G33" i="6"/>
  <c r="G23" i="6"/>
  <c r="G13" i="6"/>
  <c r="G5" i="6"/>
  <c r="H52" i="4" l="1"/>
  <c r="G52" i="4"/>
  <c r="F52" i="4"/>
  <c r="E52" i="4"/>
  <c r="D52" i="4"/>
  <c r="C52" i="4"/>
  <c r="F43" i="6"/>
  <c r="F8" i="8" s="1"/>
  <c r="F33" i="6"/>
  <c r="G8" i="8"/>
  <c r="E43" i="6"/>
  <c r="E8" i="8" s="1"/>
  <c r="H8" i="8" s="1"/>
  <c r="E33" i="6"/>
  <c r="C43" i="6"/>
  <c r="C33" i="6"/>
  <c r="F23" i="6" l="1"/>
  <c r="C5" i="6"/>
  <c r="E5" i="6"/>
  <c r="D43" i="6"/>
  <c r="D8" i="8" s="1"/>
  <c r="C8" i="8"/>
  <c r="F5" i="6"/>
  <c r="E13" i="6"/>
  <c r="D33" i="6"/>
  <c r="E23" i="6"/>
  <c r="H43" i="6"/>
  <c r="F13" i="6"/>
  <c r="C23" i="6"/>
  <c r="C13" i="6"/>
  <c r="C6" i="8" s="1"/>
  <c r="C16" i="8" s="1"/>
  <c r="D5" i="6" l="1"/>
  <c r="E77" i="6"/>
  <c r="E7" i="9" s="1"/>
  <c r="H5" i="6"/>
  <c r="F77" i="6"/>
  <c r="F28" i="4" s="1"/>
  <c r="F30" i="4" s="1"/>
  <c r="G77" i="6"/>
  <c r="C77" i="6"/>
  <c r="F6" i="8"/>
  <c r="F16" i="8" s="1"/>
  <c r="D23" i="6"/>
  <c r="H23" i="6"/>
  <c r="H13" i="6"/>
  <c r="D13" i="6"/>
  <c r="G6" i="8"/>
  <c r="G16" i="8" s="1"/>
  <c r="E6" i="8"/>
  <c r="E7" i="4" l="1"/>
  <c r="E28" i="4"/>
  <c r="E30" i="4" s="1"/>
  <c r="E23" i="5"/>
  <c r="E42" i="5" s="1"/>
  <c r="F7" i="4"/>
  <c r="F7" i="9"/>
  <c r="G23" i="5"/>
  <c r="G42" i="5" s="1"/>
  <c r="G7" i="9"/>
  <c r="C28" i="4"/>
  <c r="C30" i="4" s="1"/>
  <c r="C7" i="9"/>
  <c r="G7" i="4"/>
  <c r="C23" i="5"/>
  <c r="C42" i="5" s="1"/>
  <c r="G28" i="4"/>
  <c r="G30" i="4" s="1"/>
  <c r="F23" i="5"/>
  <c r="F42" i="5" s="1"/>
  <c r="C7" i="4"/>
  <c r="D77" i="6"/>
  <c r="H77" i="6"/>
  <c r="D6" i="8"/>
  <c r="D16" i="8" s="1"/>
  <c r="E16" i="8"/>
  <c r="H6" i="8"/>
  <c r="H16" i="8" s="1"/>
  <c r="D23" i="5" l="1"/>
  <c r="D42" i="5" s="1"/>
  <c r="D7" i="9"/>
  <c r="H7" i="4"/>
  <c r="H7" i="9"/>
  <c r="D28" i="4"/>
  <c r="D30" i="4" s="1"/>
  <c r="D7" i="4"/>
  <c r="H28" i="4"/>
  <c r="H30" i="4" s="1"/>
  <c r="H23" i="5"/>
  <c r="H42" i="5" s="1"/>
</calcChain>
</file>

<file path=xl/sharedStrings.xml><?xml version="1.0" encoding="utf-8"?>
<sst xmlns="http://schemas.openxmlformats.org/spreadsheetml/2006/main" count="239" uniqueCount="150">
  <si>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</si>
  <si>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</si>
  <si>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</si>
  <si>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</si>
  <si>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</si>
  <si>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</si>
  <si>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</si>
  <si>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</si>
  <si>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</si>
  <si>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</si>
  <si>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</si>
  <si>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</si>
  <si>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</si>
  <si>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</si>
  <si>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</si>
  <si>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</si>
  <si>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</si>
  <si>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</si>
  <si>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</si>
  <si>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</si>
  <si>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</si>
  <si>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</si>
  <si>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</si>
  <si>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</si>
  <si>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</si>
  <si>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</si>
  <si>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</si>
  <si>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</si>
  <si>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</si>
  <si>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</si>
  <si>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</si>
  <si>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</si>
  <si>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</si>
  <si>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</si>
  <si>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</si>
  <si>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</si>
  <si>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</si>
  <si>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</si>
  <si>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</si>
  <si>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</si>
  <si>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</si>
  <si>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</si>
  <si>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</si>
  <si>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</si>
  <si>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</si>
  <si>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</si>
  <si>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</si>
  <si>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</si>
  <si>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</si>
  <si>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</si>
  <si>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</si>
  <si>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</si>
  <si>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</si>
  <si>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</si>
  <si>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</si>
  <si>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</si>
  <si>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</si>
  <si>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</si>
  <si>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</si>
  <si>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</si>
  <si>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</si>
  <si>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</si>
  <si>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</si>
  <si>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</si>
  <si>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</si>
  <si>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</si>
  <si>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</si>
  <si>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</si>
  <si>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</si>
  <si>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</si>
  <si>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</si>
  <si>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</si>
  <si>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</si>
  <si>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</si>
  <si>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</si>
  <si>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</si>
  <si>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</si>
  <si>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</si>
  <si>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</si>
  <si>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</si>
  <si>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</si>
  <si>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</si>
  <si>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</si>
  <si>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</si>
  <si>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</si>
  <si>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</si>
  <si>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</si>
  <si>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</si>
  <si>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</si>
  <si>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</si>
  <si>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</si>
  <si>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</si>
  <si>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</si>
  <si>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</si>
  <si>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</si>
  <si>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</si>
  <si>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</si>
  <si>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</si>
  <si>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</si>
  <si>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</si>
  <si>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</si>
  <si>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</si>
  <si>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</si>
  <si>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</si>
  <si>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</si>
  <si>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</si>
  <si>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</si>
  <si>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</si>
  <si>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</si>
  <si>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</si>
  <si>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</si>
  <si>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</si>
  <si>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</si>
  <si>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</si>
  <si>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</si>
  <si>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</si>
  <si>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</si>
  <si>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</si>
  <si>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</si>
  <si>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</si>
  <si>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</si>
  <si>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</si>
  <si>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</si>
  <si>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</si>
  <si>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</si>
  <si>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</si>
  <si>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</si>
  <si>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</si>
  <si>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</si>
  <si>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</si>
  <si>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</si>
  <si>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</si>
  <si>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</si>
  <si>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</si>
  <si>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</si>
  <si>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</si>
  <si>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</si>
  <si>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</si>
  <si>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</si>
  <si>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</si>
  <si>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</si>
  <si>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11AA01 RECURSOS PROPIOS MUNICIPAL FF 14</t>
  </si>
  <si>
    <t>11AB01 PARTICIPACIONES RECURSOS PROPIOS MUNICIPAL FF 14</t>
  </si>
  <si>
    <t>Gobierno (Federal/Estatal/Municipal) de GUANAJUATO
Estado Analítico del Ejercicio del Presupuesto de Egresos
Clasificación Administrativa
DEL 01 DE ENERO AL30 DE SEPTIEMBRE DE 2019</t>
  </si>
  <si>
    <t>Sector Paraestatal del Gobierno (Federal/Estatal/Municipal) de GUANAJUATO
Estado Analítico del Ejercicio del Presupuesto de Egresos
Clasificación Administrativa
DEL 01 DE ENERO AL30 DE SEPTIEMBRE DE 2019</t>
  </si>
  <si>
    <t>INSTITUTO MUNICIPAL DE LAS MUJERES
Estado Analítico del Ejercicio del Presupuesto de Egresos
Clasificación por Objeto del Gasto (Capítulo y Concepto)
DEL 01 DE ENERO AL 31 DE DICIEMBRE DE 2019</t>
  </si>
  <si>
    <t>INSTITUTO MUNICIPAL DE LAS MUJERES
Estado Analítico del Ejercicio del Presupuesto de Egresos
Clasificación Económica (por Tipo de Gasto)
DEL 01 DE ENERO AL 31 DE DICIEMBRE DE 2019</t>
  </si>
  <si>
    <t>INSTITUTO MUNICIPAL DE LAS MUJERES
Estado Analítico del Ejercicio del Presupuesto de Egresos
Clasificación Administrativa
DEL 01 DE ENERO AL 31 DE DICIEMBRE DE 2019</t>
  </si>
  <si>
    <t>INSTITUTO MUNICIPAL DE LAS MUJERES
Estado Analítico del Ejercicio del Presupuesto de Egresos
Clasificación Funcional (Finalidad y Función)
DEL 01 DE ENERO AL 31 DE DICIEMBRE DE 2019</t>
  </si>
  <si>
    <t>INSTITUTO MUNICIPAL DE LAS MUJERES
Estado Analítico del Ejercicio del Presupuesto de Egresos
POR FUENTE DE FINANCIAMIENTO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</si>
</sst>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5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8" fillId="0" borderId="0" xfId="0" applyFont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43" fontId="2" fillId="0" borderId="15" xfId="16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3" fontId="2" fillId="0" borderId="15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Font="1" applyProtection="1">
      <protection locked="0"/>
    </xf>
    <xf numFmtId="4" fontId="8" fillId="0" borderId="0" xfId="0" applyNumberFormat="1" applyFon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estados%20financieros/2019/12%20DIC/EEFFDIC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"/>
      <sheetName val="EACT"/>
      <sheetName val="PRESUPUESTO VS EJERCIDO"/>
      <sheetName val="LDF"/>
      <sheetName val="EDO ACTIVIDADES"/>
      <sheetName val="BALANCE"/>
      <sheetName val="FLUJO "/>
      <sheetName val="ANALITICA FLUJO"/>
      <sheetName val="PASIVOS"/>
      <sheetName val="CONCILIACION"/>
      <sheetName val="REMANENTE"/>
      <sheetName val="ACTIVOSBAJA"/>
      <sheetName val="Hoja1"/>
    </sheetNames>
    <sheetDataSet>
      <sheetData sheetId="0"/>
      <sheetData sheetId="1"/>
      <sheetData sheetId="2">
        <row r="19">
          <cell r="BG19">
            <v>3429795.17</v>
          </cell>
        </row>
        <row r="20">
          <cell r="BG20">
            <v>0</v>
          </cell>
        </row>
        <row r="21">
          <cell r="BG21">
            <v>4397473.1900000004</v>
          </cell>
        </row>
        <row r="22">
          <cell r="BG22">
            <v>0</v>
          </cell>
        </row>
        <row r="23">
          <cell r="BG23">
            <v>105799.34</v>
          </cell>
        </row>
        <row r="24">
          <cell r="BG24">
            <v>481589.06</v>
          </cell>
        </row>
        <row r="25">
          <cell r="BG25">
            <v>340913.22</v>
          </cell>
        </row>
        <row r="26">
          <cell r="BG26">
            <v>416938.16</v>
          </cell>
        </row>
        <row r="27">
          <cell r="BG27">
            <v>96243.88</v>
          </cell>
        </row>
        <row r="28">
          <cell r="BG28">
            <v>0</v>
          </cell>
        </row>
        <row r="29">
          <cell r="BG29">
            <v>0</v>
          </cell>
        </row>
        <row r="30">
          <cell r="BG30">
            <v>32283.63</v>
          </cell>
        </row>
        <row r="31">
          <cell r="BG31">
            <v>47640.69</v>
          </cell>
        </row>
        <row r="32">
          <cell r="BG32">
            <v>342410.11999999994</v>
          </cell>
        </row>
        <row r="33">
          <cell r="BG33">
            <v>342410.11999999994</v>
          </cell>
        </row>
        <row r="34">
          <cell r="BG34">
            <v>22841.22</v>
          </cell>
        </row>
        <row r="35">
          <cell r="BG35">
            <v>16571.29</v>
          </cell>
        </row>
        <row r="36">
          <cell r="BG36">
            <v>0</v>
          </cell>
        </row>
        <row r="37">
          <cell r="BG37">
            <v>12498.73</v>
          </cell>
        </row>
        <row r="38">
          <cell r="BG38">
            <v>0</v>
          </cell>
        </row>
        <row r="106">
          <cell r="BG106">
            <v>2407</v>
          </cell>
        </row>
        <row r="107">
          <cell r="BG107">
            <v>90599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12" style="1"/>
    <col min="10" max="10" width="12.6640625" style="1" bestFit="1" customWidth="1"/>
    <col min="11" max="16384" width="12" style="1"/>
  </cols>
  <sheetData>
    <row r="1" spans="1:16" ht="50.1" customHeight="1" x14ac:dyDescent="0.2">
      <c r="A1" s="63" t="s">
        <v>145</v>
      </c>
      <c r="B1" s="64"/>
      <c r="C1" s="64"/>
      <c r="D1" s="64"/>
      <c r="E1" s="64"/>
      <c r="F1" s="64"/>
      <c r="G1" s="64"/>
      <c r="H1" s="65"/>
    </row>
    <row r="2" spans="1:16" x14ac:dyDescent="0.2">
      <c r="A2" s="68" t="s">
        <v>62</v>
      </c>
      <c r="B2" s="69"/>
      <c r="C2" s="63" t="s">
        <v>68</v>
      </c>
      <c r="D2" s="64"/>
      <c r="E2" s="64"/>
      <c r="F2" s="64"/>
      <c r="G2" s="65"/>
      <c r="H2" s="66" t="s">
        <v>67</v>
      </c>
    </row>
    <row r="3" spans="1:16" ht="24.95" customHeight="1" x14ac:dyDescent="0.2">
      <c r="A3" s="70"/>
      <c r="B3" s="71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67"/>
    </row>
    <row r="4" spans="1:16" x14ac:dyDescent="0.2">
      <c r="A4" s="72"/>
      <c r="B4" s="73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16" x14ac:dyDescent="0.2">
      <c r="A5" s="53" t="s">
        <v>69</v>
      </c>
      <c r="B5" s="7"/>
      <c r="C5" s="55">
        <f>+SUM(C6:C12)</f>
        <v>10375905.867162229</v>
      </c>
      <c r="D5" s="56">
        <f>+E5-C5</f>
        <v>75977.080165019259</v>
      </c>
      <c r="E5" s="55">
        <f>+SUM(E6:E12)</f>
        <v>10451882.947327249</v>
      </c>
      <c r="F5" s="55">
        <f>+SUM(F6:F12)</f>
        <v>10100034.550000001</v>
      </c>
      <c r="G5" s="55">
        <f>+SUM(G6:G12)</f>
        <v>10033496.58</v>
      </c>
      <c r="H5" s="55">
        <f t="shared" ref="H5:H12" si="0">+E5-F5</f>
        <v>351848.39732724801</v>
      </c>
      <c r="I5" s="54"/>
      <c r="J5" s="62"/>
      <c r="K5" s="54"/>
      <c r="L5" s="54"/>
      <c r="M5" s="54"/>
      <c r="N5" s="54"/>
    </row>
    <row r="6" spans="1:16" x14ac:dyDescent="0.2">
      <c r="A6" s="5"/>
      <c r="B6" s="11" t="s">
        <v>78</v>
      </c>
      <c r="C6" s="15">
        <v>3603083.2136000004</v>
      </c>
      <c r="D6" s="56">
        <v>34645.030899999198</v>
      </c>
      <c r="E6" s="15">
        <v>3637728.2444999996</v>
      </c>
      <c r="F6" s="15">
        <v>3449936.53</v>
      </c>
      <c r="G6" s="15">
        <f>+SUM('[1]PRESUPUESTO VS EJERCIDO'!$BG$19)</f>
        <v>3429795.17</v>
      </c>
      <c r="H6" s="15">
        <f t="shared" si="0"/>
        <v>187791.71449999977</v>
      </c>
    </row>
    <row r="7" spans="1:16" x14ac:dyDescent="0.2">
      <c r="A7" s="5"/>
      <c r="B7" s="11" t="s">
        <v>79</v>
      </c>
      <c r="C7" s="15">
        <v>4409999.6499999994</v>
      </c>
      <c r="D7" s="56">
        <v>27000</v>
      </c>
      <c r="E7" s="15">
        <v>4436999.6499999994</v>
      </c>
      <c r="F7" s="15">
        <v>4429409.32</v>
      </c>
      <c r="G7" s="15">
        <f>+SUM('[1]PRESUPUESTO VS EJERCIDO'!$BG$20:$BG$21)</f>
        <v>4397473.1900000004</v>
      </c>
      <c r="H7" s="15">
        <f t="shared" si="0"/>
        <v>7590.3299999991432</v>
      </c>
    </row>
    <row r="8" spans="1:16" x14ac:dyDescent="0.2">
      <c r="A8" s="5"/>
      <c r="B8" s="11" t="s">
        <v>80</v>
      </c>
      <c r="C8" s="15">
        <v>639187.50965605711</v>
      </c>
      <c r="D8" s="56">
        <v>6146.0337466929341</v>
      </c>
      <c r="E8" s="15">
        <v>645333.54340275005</v>
      </c>
      <c r="F8" s="15">
        <v>587388.4</v>
      </c>
      <c r="G8" s="15">
        <f>+SUM('[1]PRESUPUESTO VS EJERCIDO'!$BG$22:$BG$24)</f>
        <v>587388.4</v>
      </c>
      <c r="H8" s="15">
        <f t="shared" si="0"/>
        <v>57945.143402750022</v>
      </c>
    </row>
    <row r="9" spans="1:16" x14ac:dyDescent="0.2">
      <c r="A9" s="5"/>
      <c r="B9" s="11" t="s">
        <v>35</v>
      </c>
      <c r="C9" s="15">
        <v>813614.25</v>
      </c>
      <c r="D9" s="56">
        <v>0</v>
      </c>
      <c r="E9" s="15">
        <v>813614.25</v>
      </c>
      <c r="F9" s="15">
        <v>772312.07000000007</v>
      </c>
      <c r="G9" s="15">
        <f>+SUM('[1]PRESUPUESTO VS EJERCIDO'!$BG$25:$BG$26)</f>
        <v>757851.37999999989</v>
      </c>
      <c r="H9" s="15">
        <f t="shared" si="0"/>
        <v>41302.179999999935</v>
      </c>
    </row>
    <row r="10" spans="1:16" x14ac:dyDescent="0.2">
      <c r="A10" s="5"/>
      <c r="B10" s="11" t="s">
        <v>81</v>
      </c>
      <c r="C10" s="15">
        <v>910021.24390617153</v>
      </c>
      <c r="D10" s="56">
        <v>8186.0155183286406</v>
      </c>
      <c r="E10" s="15">
        <v>918207.25942450017</v>
      </c>
      <c r="F10" s="15">
        <v>860988.23</v>
      </c>
      <c r="G10" s="15">
        <f>+SUM('[1]PRESUPUESTO VS EJERCIDO'!$BG$27:$BG$33)</f>
        <v>860988.44</v>
      </c>
      <c r="H10" s="15">
        <f t="shared" si="0"/>
        <v>57219.029424500186</v>
      </c>
    </row>
    <row r="11" spans="1:16" x14ac:dyDescent="0.2">
      <c r="A11" s="5"/>
      <c r="B11" s="11" t="s">
        <v>36</v>
      </c>
      <c r="C11" s="15">
        <v>0</v>
      </c>
      <c r="D11" s="56">
        <v>0</v>
      </c>
      <c r="E11" s="15">
        <v>0</v>
      </c>
      <c r="F11" s="15">
        <v>0</v>
      </c>
      <c r="G11" s="15">
        <v>0</v>
      </c>
      <c r="H11" s="15">
        <f t="shared" si="0"/>
        <v>0</v>
      </c>
    </row>
    <row r="12" spans="1:16" x14ac:dyDescent="0.2">
      <c r="A12" s="5"/>
      <c r="B12" s="11" t="s">
        <v>82</v>
      </c>
      <c r="C12" s="15">
        <v>0</v>
      </c>
      <c r="D12" s="56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16" x14ac:dyDescent="0.2">
      <c r="A13" s="53" t="s">
        <v>70</v>
      </c>
      <c r="B13" s="7"/>
      <c r="C13" s="51">
        <f>+SUM(C14:C22)</f>
        <v>151500</v>
      </c>
      <c r="D13" s="56">
        <f t="shared" ref="D13:D43" si="1">+E13-C13</f>
        <v>-7500</v>
      </c>
      <c r="E13" s="51">
        <f>+SUM(E14:E22)</f>
        <v>144000</v>
      </c>
      <c r="F13" s="51">
        <f>+SUM(F14:F22)</f>
        <v>107260.65000000001</v>
      </c>
      <c r="G13" s="51">
        <f>+SUM(G14:G22)</f>
        <v>107260.65000000001</v>
      </c>
      <c r="H13" s="15">
        <f t="shared" ref="H13:H43" si="2">+E13-F13</f>
        <v>36739.349999999991</v>
      </c>
      <c r="I13" s="54"/>
      <c r="J13" s="62"/>
      <c r="K13" s="54"/>
      <c r="L13" s="54"/>
      <c r="M13" s="54"/>
      <c r="N13" s="54"/>
      <c r="O13" s="54"/>
      <c r="P13" s="54"/>
    </row>
    <row r="14" spans="1:16" x14ac:dyDescent="0.2">
      <c r="A14" s="5"/>
      <c r="B14" s="11" t="s">
        <v>83</v>
      </c>
      <c r="C14" s="15">
        <v>45500</v>
      </c>
      <c r="D14" s="56">
        <v>12000</v>
      </c>
      <c r="E14" s="15">
        <v>57500</v>
      </c>
      <c r="F14" s="15">
        <v>51911.240000000005</v>
      </c>
      <c r="G14" s="15">
        <f>+SUM('[1]PRESUPUESTO VS EJERCIDO'!$BG$34:$BG$38)</f>
        <v>51911.240000000005</v>
      </c>
      <c r="H14" s="15">
        <f t="shared" ref="H14:H22" si="3">+E14-F14</f>
        <v>5588.7599999999948</v>
      </c>
    </row>
    <row r="15" spans="1:16" x14ac:dyDescent="0.2">
      <c r="A15" s="5"/>
      <c r="B15" s="11" t="s">
        <v>84</v>
      </c>
      <c r="C15" s="15">
        <v>500</v>
      </c>
      <c r="D15" s="56">
        <v>0</v>
      </c>
      <c r="E15" s="15">
        <v>500</v>
      </c>
      <c r="F15" s="15">
        <v>390.75</v>
      </c>
      <c r="G15" s="15">
        <v>390.75</v>
      </c>
      <c r="H15" s="15">
        <f t="shared" si="3"/>
        <v>109.25</v>
      </c>
    </row>
    <row r="16" spans="1:16" x14ac:dyDescent="0.2">
      <c r="A16" s="5"/>
      <c r="B16" s="11" t="s">
        <v>85</v>
      </c>
      <c r="C16" s="15">
        <v>0</v>
      </c>
      <c r="D16" s="56">
        <v>0</v>
      </c>
      <c r="E16" s="15">
        <v>0</v>
      </c>
      <c r="F16" s="15">
        <v>0</v>
      </c>
      <c r="G16" s="15">
        <v>0</v>
      </c>
      <c r="H16" s="15">
        <f t="shared" si="3"/>
        <v>0</v>
      </c>
    </row>
    <row r="17" spans="1:10" x14ac:dyDescent="0.2">
      <c r="A17" s="5"/>
      <c r="B17" s="11" t="s">
        <v>86</v>
      </c>
      <c r="C17" s="15">
        <v>2500</v>
      </c>
      <c r="D17" s="56">
        <v>-2000</v>
      </c>
      <c r="E17" s="15">
        <v>500</v>
      </c>
      <c r="F17" s="15">
        <v>0</v>
      </c>
      <c r="G17" s="15">
        <v>0</v>
      </c>
      <c r="H17" s="15">
        <f t="shared" si="3"/>
        <v>500</v>
      </c>
    </row>
    <row r="18" spans="1:10" x14ac:dyDescent="0.2">
      <c r="A18" s="5"/>
      <c r="B18" s="11" t="s">
        <v>87</v>
      </c>
      <c r="C18" s="15">
        <v>0</v>
      </c>
      <c r="D18" s="56">
        <v>0</v>
      </c>
      <c r="E18" s="15">
        <v>0</v>
      </c>
      <c r="F18" s="15">
        <v>0</v>
      </c>
      <c r="G18" s="15">
        <v>0</v>
      </c>
      <c r="H18" s="15">
        <f t="shared" si="3"/>
        <v>0</v>
      </c>
    </row>
    <row r="19" spans="1:10" x14ac:dyDescent="0.2">
      <c r="A19" s="5"/>
      <c r="B19" s="11" t="s">
        <v>88</v>
      </c>
      <c r="C19" s="15">
        <v>79000</v>
      </c>
      <c r="D19" s="56">
        <v>-4000</v>
      </c>
      <c r="E19" s="15">
        <v>75000</v>
      </c>
      <c r="F19" s="15">
        <v>48896.46</v>
      </c>
      <c r="G19" s="15">
        <v>48896.46</v>
      </c>
      <c r="H19" s="15">
        <f t="shared" si="3"/>
        <v>26103.54</v>
      </c>
    </row>
    <row r="20" spans="1:10" x14ac:dyDescent="0.2">
      <c r="A20" s="5"/>
      <c r="B20" s="11" t="s">
        <v>89</v>
      </c>
      <c r="C20" s="15">
        <v>0</v>
      </c>
      <c r="D20" s="56">
        <v>0</v>
      </c>
      <c r="E20" s="15">
        <v>0</v>
      </c>
      <c r="F20" s="15">
        <v>0</v>
      </c>
      <c r="G20" s="15">
        <v>0</v>
      </c>
      <c r="H20" s="15">
        <f t="shared" si="3"/>
        <v>0</v>
      </c>
    </row>
    <row r="21" spans="1:10" x14ac:dyDescent="0.2">
      <c r="A21" s="5"/>
      <c r="B21" s="11" t="s">
        <v>90</v>
      </c>
      <c r="C21" s="15">
        <v>0</v>
      </c>
      <c r="D21" s="56">
        <v>0</v>
      </c>
      <c r="E21" s="15">
        <v>0</v>
      </c>
      <c r="F21" s="15">
        <v>0</v>
      </c>
      <c r="G21" s="15">
        <v>0</v>
      </c>
      <c r="H21" s="15">
        <f t="shared" si="3"/>
        <v>0</v>
      </c>
    </row>
    <row r="22" spans="1:10" x14ac:dyDescent="0.2">
      <c r="A22" s="5"/>
      <c r="B22" s="11" t="s">
        <v>91</v>
      </c>
      <c r="C22" s="15">
        <v>24000</v>
      </c>
      <c r="D22" s="56">
        <v>-13500</v>
      </c>
      <c r="E22" s="15">
        <v>10500</v>
      </c>
      <c r="F22" s="15">
        <v>6062.2</v>
      </c>
      <c r="G22" s="15">
        <v>6062.2</v>
      </c>
      <c r="H22" s="15">
        <f t="shared" si="3"/>
        <v>4437.8</v>
      </c>
    </row>
    <row r="23" spans="1:10" x14ac:dyDescent="0.2">
      <c r="A23" s="53" t="s">
        <v>71</v>
      </c>
      <c r="B23" s="7"/>
      <c r="C23" s="51">
        <f>+SUM(C24:C32)</f>
        <v>770028.84606062493</v>
      </c>
      <c r="D23" s="56">
        <f t="shared" si="1"/>
        <v>100263.05987087137</v>
      </c>
      <c r="E23" s="51">
        <f>+SUM(E24:E32)</f>
        <v>870291.90593149629</v>
      </c>
      <c r="F23" s="51">
        <f>+SUM(F24:F32)</f>
        <v>825832.48</v>
      </c>
      <c r="G23" s="51">
        <f>+SUM(G24:G32)</f>
        <v>826206.12</v>
      </c>
      <c r="H23" s="15">
        <f t="shared" si="2"/>
        <v>44459.425931496313</v>
      </c>
      <c r="I23" s="54"/>
      <c r="J23" s="62"/>
    </row>
    <row r="24" spans="1:10" x14ac:dyDescent="0.2">
      <c r="A24" s="5"/>
      <c r="B24" s="11" t="s">
        <v>92</v>
      </c>
      <c r="C24" s="15">
        <v>95000</v>
      </c>
      <c r="D24" s="56">
        <v>-12550</v>
      </c>
      <c r="E24" s="15">
        <v>82450</v>
      </c>
      <c r="F24" s="15">
        <v>77971.17</v>
      </c>
      <c r="G24" s="15">
        <v>77971.17</v>
      </c>
      <c r="H24" s="15">
        <f t="shared" ref="H24:H42" si="4">+E24-F24</f>
        <v>4478.8300000000017</v>
      </c>
    </row>
    <row r="25" spans="1:10" x14ac:dyDescent="0.2">
      <c r="A25" s="5"/>
      <c r="B25" s="11" t="s">
        <v>93</v>
      </c>
      <c r="C25" s="15">
        <v>6000</v>
      </c>
      <c r="D25" s="56">
        <v>11776</v>
      </c>
      <c r="E25" s="15">
        <v>17776</v>
      </c>
      <c r="F25" s="15">
        <v>17515.8</v>
      </c>
      <c r="G25" s="15">
        <v>17515.8</v>
      </c>
      <c r="H25" s="15">
        <f t="shared" si="4"/>
        <v>260.20000000000073</v>
      </c>
    </row>
    <row r="26" spans="1:10" x14ac:dyDescent="0.2">
      <c r="A26" s="5"/>
      <c r="B26" s="11" t="s">
        <v>94</v>
      </c>
      <c r="C26" s="15">
        <v>388820</v>
      </c>
      <c r="D26" s="56">
        <v>119750</v>
      </c>
      <c r="E26" s="15">
        <v>508570</v>
      </c>
      <c r="F26" s="15">
        <v>504183.95999999996</v>
      </c>
      <c r="G26" s="15">
        <v>504183.95999999996</v>
      </c>
      <c r="H26" s="15">
        <f t="shared" si="4"/>
        <v>4386.0400000000373</v>
      </c>
    </row>
    <row r="27" spans="1:10" x14ac:dyDescent="0.2">
      <c r="A27" s="5"/>
      <c r="B27" s="11" t="s">
        <v>95</v>
      </c>
      <c r="C27" s="15">
        <v>31000</v>
      </c>
      <c r="D27" s="56">
        <v>-4397.369999999999</v>
      </c>
      <c r="E27" s="15">
        <v>26602.63</v>
      </c>
      <c r="F27" s="15">
        <v>25107.370000000003</v>
      </c>
      <c r="G27" s="15">
        <v>25107.370000000003</v>
      </c>
      <c r="H27" s="15">
        <f t="shared" si="4"/>
        <v>1495.2599999999984</v>
      </c>
    </row>
    <row r="28" spans="1:10" x14ac:dyDescent="0.2">
      <c r="A28" s="5"/>
      <c r="B28" s="11" t="s">
        <v>96</v>
      </c>
      <c r="C28" s="15">
        <v>26349</v>
      </c>
      <c r="D28" s="56">
        <v>-9806.4000000000015</v>
      </c>
      <c r="E28" s="15">
        <v>16542.599999999999</v>
      </c>
      <c r="F28" s="15">
        <v>5820.15</v>
      </c>
      <c r="G28" s="15">
        <v>5820.15</v>
      </c>
      <c r="H28" s="15">
        <f t="shared" si="4"/>
        <v>10722.449999999999</v>
      </c>
    </row>
    <row r="29" spans="1:10" x14ac:dyDescent="0.2">
      <c r="A29" s="5"/>
      <c r="B29" s="11" t="s">
        <v>97</v>
      </c>
      <c r="C29" s="15">
        <v>61462.376000000004</v>
      </c>
      <c r="D29" s="56">
        <v>1849.8399999999965</v>
      </c>
      <c r="E29" s="15">
        <v>63312.216</v>
      </c>
      <c r="F29" s="15">
        <v>54229.33</v>
      </c>
      <c r="G29" s="15">
        <v>54229.33</v>
      </c>
      <c r="H29" s="15">
        <f t="shared" si="4"/>
        <v>9082.8859999999986</v>
      </c>
    </row>
    <row r="30" spans="1:10" x14ac:dyDescent="0.2">
      <c r="A30" s="5"/>
      <c r="B30" s="11" t="s">
        <v>98</v>
      </c>
      <c r="C30" s="15">
        <v>11960</v>
      </c>
      <c r="D30" s="56">
        <v>-4840</v>
      </c>
      <c r="E30" s="15">
        <v>7120</v>
      </c>
      <c r="F30" s="15">
        <v>6577.43</v>
      </c>
      <c r="G30" s="15">
        <v>6577.43</v>
      </c>
      <c r="H30" s="15">
        <f t="shared" si="4"/>
        <v>542.56999999999971</v>
      </c>
    </row>
    <row r="31" spans="1:10" x14ac:dyDescent="0.2">
      <c r="A31" s="5"/>
      <c r="B31" s="11" t="s">
        <v>99</v>
      </c>
      <c r="C31" s="15">
        <v>45000</v>
      </c>
      <c r="D31" s="56">
        <v>-1872</v>
      </c>
      <c r="E31" s="15">
        <v>43128</v>
      </c>
      <c r="F31" s="15">
        <v>41794.910000000003</v>
      </c>
      <c r="G31" s="15">
        <v>41794.910000000003</v>
      </c>
      <c r="H31" s="15">
        <f t="shared" si="4"/>
        <v>1333.0899999999965</v>
      </c>
    </row>
    <row r="32" spans="1:10" x14ac:dyDescent="0.2">
      <c r="A32" s="5"/>
      <c r="B32" s="11" t="s">
        <v>19</v>
      </c>
      <c r="C32" s="15">
        <v>104437.4700606249</v>
      </c>
      <c r="D32" s="56">
        <v>352.98987087135902</v>
      </c>
      <c r="E32" s="15">
        <v>104790.45993149625</v>
      </c>
      <c r="F32" s="15">
        <v>92632.359999999986</v>
      </c>
      <c r="G32" s="15">
        <f>+SUM('[1]PRESUPUESTO VS EJERCIDO'!$BG$106:$BG$107)</f>
        <v>93006</v>
      </c>
      <c r="H32" s="15">
        <f t="shared" si="4"/>
        <v>12158.099931496268</v>
      </c>
    </row>
    <row r="33" spans="1:10" x14ac:dyDescent="0.2">
      <c r="A33" s="53" t="s">
        <v>72</v>
      </c>
      <c r="B33" s="7"/>
      <c r="C33" s="51">
        <f>+SUM(C34:C42)</f>
        <v>20000</v>
      </c>
      <c r="D33" s="56">
        <f t="shared" si="1"/>
        <v>0</v>
      </c>
      <c r="E33" s="51">
        <f>+SUM(E34:E42)</f>
        <v>20000</v>
      </c>
      <c r="F33" s="51">
        <f>+SUM(F34:F42)</f>
        <v>0</v>
      </c>
      <c r="G33" s="51">
        <f>+SUM(G34:G42)</f>
        <v>0</v>
      </c>
      <c r="H33" s="15">
        <f t="shared" si="4"/>
        <v>20000</v>
      </c>
      <c r="J33" s="56"/>
    </row>
    <row r="34" spans="1:10" x14ac:dyDescent="0.2">
      <c r="A34" s="5"/>
      <c r="B34" s="11" t="s">
        <v>100</v>
      </c>
      <c r="C34" s="15">
        <v>0</v>
      </c>
      <c r="D34" s="56">
        <v>0</v>
      </c>
      <c r="E34" s="15">
        <v>0</v>
      </c>
      <c r="F34" s="15">
        <v>0</v>
      </c>
      <c r="G34" s="15">
        <v>0</v>
      </c>
      <c r="H34" s="15">
        <f t="shared" si="4"/>
        <v>0</v>
      </c>
    </row>
    <row r="35" spans="1:10" x14ac:dyDescent="0.2">
      <c r="A35" s="5"/>
      <c r="B35" s="11" t="s">
        <v>101</v>
      </c>
      <c r="C35" s="15">
        <v>0</v>
      </c>
      <c r="D35" s="56">
        <v>0</v>
      </c>
      <c r="E35" s="15">
        <v>0</v>
      </c>
      <c r="F35" s="15">
        <v>0</v>
      </c>
      <c r="G35" s="15">
        <v>0</v>
      </c>
      <c r="H35" s="15">
        <f t="shared" si="4"/>
        <v>0</v>
      </c>
    </row>
    <row r="36" spans="1:10" x14ac:dyDescent="0.2">
      <c r="A36" s="5"/>
      <c r="B36" s="11" t="s">
        <v>102</v>
      </c>
      <c r="C36" s="15">
        <v>0</v>
      </c>
      <c r="D36" s="56">
        <v>0</v>
      </c>
      <c r="E36" s="15">
        <v>0</v>
      </c>
      <c r="F36" s="15">
        <v>0</v>
      </c>
      <c r="G36" s="15">
        <v>0</v>
      </c>
      <c r="H36" s="15">
        <f t="shared" si="4"/>
        <v>0</v>
      </c>
    </row>
    <row r="37" spans="1:10" x14ac:dyDescent="0.2">
      <c r="A37" s="5"/>
      <c r="B37" s="11" t="s">
        <v>103</v>
      </c>
      <c r="C37" s="15">
        <v>20000</v>
      </c>
      <c r="D37" s="56">
        <v>0</v>
      </c>
      <c r="E37" s="15">
        <v>20000</v>
      </c>
      <c r="F37" s="15">
        <v>0</v>
      </c>
      <c r="G37" s="15">
        <v>0</v>
      </c>
      <c r="H37" s="15">
        <f t="shared" si="4"/>
        <v>20000</v>
      </c>
    </row>
    <row r="38" spans="1:10" x14ac:dyDescent="0.2">
      <c r="A38" s="5"/>
      <c r="B38" s="11" t="s">
        <v>41</v>
      </c>
      <c r="C38" s="15">
        <v>0</v>
      </c>
      <c r="D38" s="56">
        <v>0</v>
      </c>
      <c r="E38" s="15">
        <v>0</v>
      </c>
      <c r="F38" s="15">
        <v>0</v>
      </c>
      <c r="G38" s="15">
        <v>0</v>
      </c>
      <c r="H38" s="15">
        <f t="shared" si="4"/>
        <v>0</v>
      </c>
    </row>
    <row r="39" spans="1:10" x14ac:dyDescent="0.2">
      <c r="A39" s="5"/>
      <c r="B39" s="11" t="s">
        <v>104</v>
      </c>
      <c r="C39" s="15">
        <v>0</v>
      </c>
      <c r="D39" s="56">
        <v>0</v>
      </c>
      <c r="E39" s="15">
        <v>0</v>
      </c>
      <c r="F39" s="15">
        <v>0</v>
      </c>
      <c r="G39" s="15">
        <v>0</v>
      </c>
      <c r="H39" s="15">
        <f t="shared" si="4"/>
        <v>0</v>
      </c>
    </row>
    <row r="40" spans="1:10" x14ac:dyDescent="0.2">
      <c r="A40" s="5"/>
      <c r="B40" s="11" t="s">
        <v>105</v>
      </c>
      <c r="C40" s="15">
        <v>0</v>
      </c>
      <c r="D40" s="56">
        <v>0</v>
      </c>
      <c r="E40" s="15">
        <v>0</v>
      </c>
      <c r="F40" s="15">
        <v>0</v>
      </c>
      <c r="G40" s="15">
        <v>0</v>
      </c>
      <c r="H40" s="15">
        <f t="shared" si="4"/>
        <v>0</v>
      </c>
    </row>
    <row r="41" spans="1:10" x14ac:dyDescent="0.2">
      <c r="A41" s="5"/>
      <c r="B41" s="11" t="s">
        <v>37</v>
      </c>
      <c r="C41" s="15">
        <v>0</v>
      </c>
      <c r="D41" s="56">
        <v>0</v>
      </c>
      <c r="E41" s="15">
        <v>0</v>
      </c>
      <c r="F41" s="15">
        <v>0</v>
      </c>
      <c r="G41" s="15">
        <v>0</v>
      </c>
      <c r="H41" s="15">
        <f t="shared" si="4"/>
        <v>0</v>
      </c>
    </row>
    <row r="42" spans="1:10" x14ac:dyDescent="0.2">
      <c r="A42" s="5"/>
      <c r="B42" s="11" t="s">
        <v>106</v>
      </c>
      <c r="C42" s="15">
        <v>0</v>
      </c>
      <c r="D42" s="56">
        <v>0</v>
      </c>
      <c r="E42" s="15">
        <v>0</v>
      </c>
      <c r="F42" s="15">
        <v>0</v>
      </c>
      <c r="G42" s="15">
        <v>0</v>
      </c>
      <c r="H42" s="15">
        <f t="shared" si="4"/>
        <v>0</v>
      </c>
    </row>
    <row r="43" spans="1:10" x14ac:dyDescent="0.2">
      <c r="A43" s="50" t="s">
        <v>73</v>
      </c>
      <c r="B43" s="7"/>
      <c r="C43" s="15">
        <f>+SUM(C44:C52)</f>
        <v>15000</v>
      </c>
      <c r="D43" s="56">
        <f t="shared" si="1"/>
        <v>37424</v>
      </c>
      <c r="E43" s="15">
        <f>+SUM(E44:E52)</f>
        <v>52424</v>
      </c>
      <c r="F43" s="15">
        <f>+SUM(F44:F52)</f>
        <v>52264</v>
      </c>
      <c r="G43" s="15">
        <f>+SUM(G44:G52)</f>
        <v>52264</v>
      </c>
      <c r="H43" s="15">
        <f t="shared" si="2"/>
        <v>160</v>
      </c>
      <c r="J43" s="56"/>
    </row>
    <row r="44" spans="1:10" x14ac:dyDescent="0.2">
      <c r="A44" s="5"/>
      <c r="B44" s="11" t="s">
        <v>107</v>
      </c>
      <c r="C44" s="15">
        <v>0</v>
      </c>
      <c r="D44" s="56">
        <v>45000</v>
      </c>
      <c r="E44" s="15">
        <v>45000</v>
      </c>
      <c r="F44" s="15">
        <v>44840</v>
      </c>
      <c r="G44" s="15">
        <v>44840</v>
      </c>
      <c r="H44" s="15">
        <f t="shared" ref="H44:H52" si="5">+E44-F44</f>
        <v>160</v>
      </c>
    </row>
    <row r="45" spans="1:10" x14ac:dyDescent="0.2">
      <c r="A45" s="5"/>
      <c r="B45" s="11" t="s">
        <v>108</v>
      </c>
      <c r="C45" s="15">
        <v>0</v>
      </c>
      <c r="D45" s="56">
        <v>0</v>
      </c>
      <c r="E45" s="15">
        <v>0</v>
      </c>
      <c r="F45" s="15">
        <v>0</v>
      </c>
      <c r="G45" s="15">
        <v>0</v>
      </c>
      <c r="H45" s="15">
        <f t="shared" si="5"/>
        <v>0</v>
      </c>
    </row>
    <row r="46" spans="1:10" x14ac:dyDescent="0.2">
      <c r="A46" s="5"/>
      <c r="B46" s="11" t="s">
        <v>109</v>
      </c>
      <c r="C46" s="15">
        <v>0</v>
      </c>
      <c r="D46" s="56">
        <v>0</v>
      </c>
      <c r="E46" s="15">
        <v>0</v>
      </c>
      <c r="F46" s="15">
        <v>0</v>
      </c>
      <c r="G46" s="15">
        <v>0</v>
      </c>
      <c r="H46" s="15">
        <f t="shared" si="5"/>
        <v>0</v>
      </c>
    </row>
    <row r="47" spans="1:10" x14ac:dyDescent="0.2">
      <c r="A47" s="5"/>
      <c r="B47" s="11" t="s">
        <v>110</v>
      </c>
      <c r="C47" s="15">
        <v>0</v>
      </c>
      <c r="D47" s="56">
        <v>0</v>
      </c>
      <c r="E47" s="15">
        <v>0</v>
      </c>
      <c r="F47" s="15">
        <v>0</v>
      </c>
      <c r="G47" s="15">
        <v>0</v>
      </c>
      <c r="H47" s="15">
        <f t="shared" si="5"/>
        <v>0</v>
      </c>
    </row>
    <row r="48" spans="1:10" x14ac:dyDescent="0.2">
      <c r="A48" s="5"/>
      <c r="B48" s="11" t="s">
        <v>111</v>
      </c>
      <c r="C48" s="15">
        <v>0</v>
      </c>
      <c r="D48" s="56">
        <v>0</v>
      </c>
      <c r="E48" s="15">
        <v>0</v>
      </c>
      <c r="F48" s="15">
        <v>0</v>
      </c>
      <c r="G48" s="15">
        <v>0</v>
      </c>
      <c r="H48" s="15">
        <f t="shared" si="5"/>
        <v>0</v>
      </c>
    </row>
    <row r="49" spans="1:8" x14ac:dyDescent="0.2">
      <c r="A49" s="5"/>
      <c r="B49" s="11" t="s">
        <v>112</v>
      </c>
      <c r="C49" s="15">
        <v>0</v>
      </c>
      <c r="D49" s="56">
        <v>0</v>
      </c>
      <c r="E49" s="15">
        <v>0</v>
      </c>
      <c r="F49" s="15">
        <v>0</v>
      </c>
      <c r="G49" s="15">
        <v>0</v>
      </c>
      <c r="H49" s="15">
        <f t="shared" si="5"/>
        <v>0</v>
      </c>
    </row>
    <row r="50" spans="1:8" x14ac:dyDescent="0.2">
      <c r="A50" s="5"/>
      <c r="B50" s="11" t="s">
        <v>113</v>
      </c>
      <c r="C50" s="15">
        <v>0</v>
      </c>
      <c r="D50" s="56">
        <v>0</v>
      </c>
      <c r="E50" s="15">
        <v>0</v>
      </c>
      <c r="F50" s="15">
        <v>0</v>
      </c>
      <c r="G50" s="15">
        <v>0</v>
      </c>
      <c r="H50" s="15">
        <f t="shared" si="5"/>
        <v>0</v>
      </c>
    </row>
    <row r="51" spans="1:8" x14ac:dyDescent="0.2">
      <c r="A51" s="5"/>
      <c r="B51" s="11" t="s">
        <v>114</v>
      </c>
      <c r="C51" s="15">
        <v>0</v>
      </c>
      <c r="D51" s="56">
        <v>0</v>
      </c>
      <c r="E51" s="15">
        <v>0</v>
      </c>
      <c r="F51" s="15">
        <v>0</v>
      </c>
      <c r="G51" s="15">
        <v>0</v>
      </c>
      <c r="H51" s="15">
        <f t="shared" si="5"/>
        <v>0</v>
      </c>
    </row>
    <row r="52" spans="1:8" x14ac:dyDescent="0.2">
      <c r="A52" s="52"/>
      <c r="B52" s="11" t="s">
        <v>115</v>
      </c>
      <c r="C52" s="15">
        <v>15000</v>
      </c>
      <c r="D52" s="61">
        <v>-7576</v>
      </c>
      <c r="E52" s="15">
        <v>7424</v>
      </c>
      <c r="F52" s="15">
        <v>7424</v>
      </c>
      <c r="G52" s="15">
        <v>7424</v>
      </c>
      <c r="H52" s="15">
        <f t="shared" si="5"/>
        <v>0</v>
      </c>
    </row>
    <row r="53" spans="1:8" x14ac:dyDescent="0.2">
      <c r="A53" s="50" t="s">
        <v>74</v>
      </c>
      <c r="B53" s="7"/>
      <c r="C53" s="51"/>
      <c r="E53" s="51"/>
      <c r="F53" s="51"/>
      <c r="G53" s="51"/>
      <c r="H53" s="15"/>
    </row>
    <row r="54" spans="1:8" x14ac:dyDescent="0.2">
      <c r="A54" s="5"/>
      <c r="B54" s="11" t="s">
        <v>116</v>
      </c>
      <c r="C54" s="15"/>
      <c r="E54" s="15"/>
      <c r="F54" s="15"/>
      <c r="G54" s="15"/>
      <c r="H54" s="15"/>
    </row>
    <row r="55" spans="1:8" x14ac:dyDescent="0.2">
      <c r="A55" s="5"/>
      <c r="B55" s="11" t="s">
        <v>117</v>
      </c>
      <c r="C55" s="15"/>
      <c r="E55" s="15"/>
      <c r="F55" s="15"/>
      <c r="G55" s="15"/>
      <c r="H55" s="15"/>
    </row>
    <row r="56" spans="1:8" x14ac:dyDescent="0.2">
      <c r="A56" s="5"/>
      <c r="B56" s="11" t="s">
        <v>118</v>
      </c>
      <c r="C56" s="15"/>
      <c r="E56" s="15"/>
      <c r="F56" s="15"/>
      <c r="G56" s="15"/>
      <c r="H56" s="15"/>
    </row>
    <row r="57" spans="1:8" x14ac:dyDescent="0.2">
      <c r="A57" s="50" t="s">
        <v>75</v>
      </c>
      <c r="B57" s="7"/>
      <c r="C57" s="15"/>
      <c r="E57" s="15"/>
      <c r="F57" s="15"/>
      <c r="G57" s="15"/>
      <c r="H57" s="15"/>
    </row>
    <row r="58" spans="1:8" x14ac:dyDescent="0.2">
      <c r="A58" s="5"/>
      <c r="B58" s="11" t="s">
        <v>119</v>
      </c>
      <c r="C58" s="15"/>
      <c r="E58" s="15"/>
      <c r="F58" s="15"/>
      <c r="G58" s="15"/>
      <c r="H58" s="15"/>
    </row>
    <row r="59" spans="1:8" x14ac:dyDescent="0.2">
      <c r="A59" s="5"/>
      <c r="B59" s="11" t="s">
        <v>120</v>
      </c>
      <c r="C59" s="15"/>
      <c r="E59" s="15"/>
      <c r="F59" s="15"/>
      <c r="G59" s="15"/>
      <c r="H59" s="15"/>
    </row>
    <row r="60" spans="1:8" x14ac:dyDescent="0.2">
      <c r="A60" s="5"/>
      <c r="B60" s="11" t="s">
        <v>121</v>
      </c>
      <c r="C60" s="15"/>
      <c r="E60" s="15"/>
      <c r="F60" s="15"/>
      <c r="G60" s="15"/>
      <c r="H60" s="15"/>
    </row>
    <row r="61" spans="1:8" x14ac:dyDescent="0.2">
      <c r="A61" s="5"/>
      <c r="B61" s="11" t="s">
        <v>122</v>
      </c>
      <c r="C61" s="15"/>
      <c r="E61" s="15"/>
      <c r="F61" s="15"/>
      <c r="G61" s="15"/>
      <c r="H61" s="15"/>
    </row>
    <row r="62" spans="1:8" x14ac:dyDescent="0.2">
      <c r="A62" s="5"/>
      <c r="B62" s="11" t="s">
        <v>123</v>
      </c>
      <c r="C62" s="15"/>
      <c r="D62" s="15"/>
      <c r="E62" s="15"/>
      <c r="F62" s="15"/>
      <c r="G62" s="15"/>
      <c r="H62" s="15"/>
    </row>
    <row r="63" spans="1:8" x14ac:dyDescent="0.2">
      <c r="A63" s="5"/>
      <c r="B63" s="11" t="s">
        <v>124</v>
      </c>
      <c r="C63" s="15"/>
      <c r="D63" s="15"/>
      <c r="E63" s="15"/>
      <c r="F63" s="15"/>
      <c r="G63" s="15"/>
      <c r="H63" s="15"/>
    </row>
    <row r="64" spans="1:8" x14ac:dyDescent="0.2">
      <c r="A64" s="5"/>
      <c r="B64" s="11" t="s">
        <v>125</v>
      </c>
      <c r="C64" s="15"/>
      <c r="D64" s="15"/>
      <c r="E64" s="15"/>
      <c r="F64" s="15"/>
      <c r="G64" s="15"/>
      <c r="H64" s="15"/>
    </row>
    <row r="65" spans="1:9" x14ac:dyDescent="0.2">
      <c r="A65" s="50" t="s">
        <v>76</v>
      </c>
      <c r="B65" s="7"/>
      <c r="C65" s="15"/>
      <c r="D65" s="15"/>
      <c r="E65" s="15"/>
      <c r="F65" s="15"/>
      <c r="G65" s="15"/>
      <c r="H65" s="15"/>
    </row>
    <row r="66" spans="1:9" x14ac:dyDescent="0.2">
      <c r="A66" s="5"/>
      <c r="B66" s="11" t="s">
        <v>38</v>
      </c>
      <c r="C66" s="15"/>
      <c r="D66" s="15"/>
      <c r="E66" s="15"/>
      <c r="F66" s="15"/>
      <c r="G66" s="15"/>
      <c r="H66" s="15"/>
    </row>
    <row r="67" spans="1:9" x14ac:dyDescent="0.2">
      <c r="A67" s="5"/>
      <c r="B67" s="11" t="s">
        <v>39</v>
      </c>
      <c r="C67" s="15"/>
      <c r="D67" s="15"/>
      <c r="E67" s="15"/>
      <c r="F67" s="15"/>
      <c r="G67" s="15"/>
      <c r="H67" s="15"/>
    </row>
    <row r="68" spans="1:9" x14ac:dyDescent="0.2">
      <c r="A68" s="5"/>
      <c r="B68" s="11" t="s">
        <v>40</v>
      </c>
      <c r="C68" s="15"/>
      <c r="D68" s="15"/>
      <c r="E68" s="15"/>
      <c r="F68" s="15"/>
      <c r="G68" s="15"/>
      <c r="H68" s="15"/>
    </row>
    <row r="69" spans="1:9" x14ac:dyDescent="0.2">
      <c r="A69" s="50" t="s">
        <v>77</v>
      </c>
      <c r="B69" s="7"/>
      <c r="C69" s="15"/>
      <c r="D69" s="15"/>
      <c r="E69" s="15"/>
      <c r="F69" s="15"/>
      <c r="G69" s="15"/>
      <c r="H69" s="15"/>
    </row>
    <row r="70" spans="1:9" x14ac:dyDescent="0.2">
      <c r="A70" s="5"/>
      <c r="B70" s="11" t="s">
        <v>126</v>
      </c>
      <c r="C70" s="15"/>
      <c r="D70" s="15"/>
      <c r="E70" s="15"/>
      <c r="F70" s="15"/>
      <c r="G70" s="15"/>
      <c r="H70" s="15"/>
    </row>
    <row r="71" spans="1:9" x14ac:dyDescent="0.2">
      <c r="A71" s="5"/>
      <c r="B71" s="11" t="s">
        <v>127</v>
      </c>
      <c r="C71" s="15"/>
      <c r="D71" s="15"/>
      <c r="E71" s="15"/>
      <c r="F71" s="15"/>
      <c r="G71" s="15"/>
      <c r="H71" s="15"/>
    </row>
    <row r="72" spans="1:9" x14ac:dyDescent="0.2">
      <c r="A72" s="5"/>
      <c r="B72" s="11" t="s">
        <v>128</v>
      </c>
      <c r="C72" s="15"/>
      <c r="D72" s="15"/>
      <c r="E72" s="15"/>
      <c r="F72" s="15"/>
      <c r="G72" s="15"/>
      <c r="H72" s="15"/>
    </row>
    <row r="73" spans="1:9" x14ac:dyDescent="0.2">
      <c r="A73" s="5"/>
      <c r="B73" s="11" t="s">
        <v>129</v>
      </c>
      <c r="C73" s="15"/>
      <c r="D73" s="15"/>
      <c r="E73" s="15"/>
      <c r="F73" s="15"/>
      <c r="G73" s="15"/>
      <c r="H73" s="15"/>
    </row>
    <row r="74" spans="1:9" x14ac:dyDescent="0.2">
      <c r="A74" s="5"/>
      <c r="B74" s="11" t="s">
        <v>130</v>
      </c>
      <c r="C74" s="15"/>
      <c r="D74" s="15"/>
      <c r="E74" s="15"/>
      <c r="F74" s="15"/>
      <c r="G74" s="15"/>
      <c r="H74" s="15"/>
    </row>
    <row r="75" spans="1:9" x14ac:dyDescent="0.2">
      <c r="A75" s="5"/>
      <c r="B75" s="11" t="s">
        <v>131</v>
      </c>
      <c r="C75" s="15"/>
      <c r="D75" s="15"/>
      <c r="E75" s="15"/>
      <c r="F75" s="15"/>
      <c r="G75" s="15"/>
      <c r="H75" s="15"/>
    </row>
    <row r="76" spans="1:9" x14ac:dyDescent="0.2">
      <c r="A76" s="6"/>
      <c r="B76" s="12" t="s">
        <v>132</v>
      </c>
      <c r="C76" s="16"/>
      <c r="D76" s="16"/>
      <c r="E76" s="16"/>
      <c r="F76" s="16"/>
      <c r="G76" s="16"/>
      <c r="H76" s="16"/>
    </row>
    <row r="77" spans="1:9" x14ac:dyDescent="0.2">
      <c r="A77" s="8"/>
      <c r="B77" s="13" t="s">
        <v>61</v>
      </c>
      <c r="C77" s="17">
        <f t="shared" ref="C77:H77" si="6">+SUM(C5:C76)/2</f>
        <v>11332434.713222852</v>
      </c>
      <c r="D77" s="17">
        <f t="shared" si="6"/>
        <v>206164.14003589135</v>
      </c>
      <c r="E77" s="17">
        <f t="shared" si="6"/>
        <v>11538598.853258744</v>
      </c>
      <c r="F77" s="17">
        <f t="shared" si="6"/>
        <v>11085391.679999998</v>
      </c>
      <c r="G77" s="17">
        <f t="shared" si="6"/>
        <v>11019227.35</v>
      </c>
      <c r="H77" s="17">
        <f t="shared" si="6"/>
        <v>453207.17325874482</v>
      </c>
      <c r="I77" s="56"/>
    </row>
    <row r="79" spans="1:9" x14ac:dyDescent="0.2">
      <c r="G79" s="56"/>
    </row>
    <row r="80" spans="1:9" x14ac:dyDescent="0.2">
      <c r="B80" s="1" t="s">
        <v>136</v>
      </c>
      <c r="G80" s="56"/>
    </row>
    <row r="82" spans="2:2" x14ac:dyDescent="0.2">
      <c r="B82" s="1" t="s">
        <v>137</v>
      </c>
    </row>
    <row r="83" spans="2:2" ht="22.5" x14ac:dyDescent="0.2">
      <c r="B83" s="60" t="s">
        <v>138</v>
      </c>
    </row>
    <row r="84" spans="2:2" x14ac:dyDescent="0.2">
      <c r="B84" s="1" t="s">
        <v>139</v>
      </c>
    </row>
    <row r="85" spans="2:2" ht="22.5" x14ac:dyDescent="0.2">
      <c r="B85" s="60" t="s">
        <v>140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orientation="portrait" r:id="rId1"/>
  <ignoredErrors>
    <ignoredError sqref="G5:H5 D70:H77 G13:H13 G23:H23 C77 C5 E5:F5 C13 E13:F13 C23 E23:F23 E33:F33 C33 G43 G33 D53:H69 C53:C69 C43:F43 H43 H6:H12 H14:H22 H24:H32 H33:H42 H44:H52" unlockedFormula="1"/>
    <ignoredError sqref="D5 D13 D23 D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G8" sqref="G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3" t="s">
        <v>146</v>
      </c>
      <c r="B1" s="64"/>
      <c r="C1" s="64"/>
      <c r="D1" s="64"/>
      <c r="E1" s="64"/>
      <c r="F1" s="64"/>
      <c r="G1" s="64"/>
      <c r="H1" s="65"/>
    </row>
    <row r="2" spans="1:8" x14ac:dyDescent="0.2">
      <c r="A2" s="68" t="s">
        <v>62</v>
      </c>
      <c r="B2" s="69"/>
      <c r="C2" s="63" t="s">
        <v>68</v>
      </c>
      <c r="D2" s="64"/>
      <c r="E2" s="64"/>
      <c r="F2" s="64"/>
      <c r="G2" s="65"/>
      <c r="H2" s="66" t="s">
        <v>67</v>
      </c>
    </row>
    <row r="3" spans="1:8" ht="24.95" customHeight="1" x14ac:dyDescent="0.2">
      <c r="A3" s="70"/>
      <c r="B3" s="71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67"/>
    </row>
    <row r="4" spans="1:8" x14ac:dyDescent="0.2">
      <c r="A4" s="72"/>
      <c r="B4" s="73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7">
        <f>+SUM(COG!C5:C42)/2</f>
        <v>11317434.713222852</v>
      </c>
      <c r="D6" s="57">
        <f>+SUM(COG!D5:D42)/2</f>
        <v>168740.14003589135</v>
      </c>
      <c r="E6" s="57">
        <f>+SUM(COG!E5:E42)/2</f>
        <v>11486174.853258744</v>
      </c>
      <c r="F6" s="57">
        <f>+SUM(COG!F5:F42)/2</f>
        <v>11033127.679999998</v>
      </c>
      <c r="G6" s="57">
        <f>+SUM(COG!G5:G42)/2</f>
        <v>10966963.35</v>
      </c>
      <c r="H6" s="59">
        <f>+E6-F6</f>
        <v>453047.17325874604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58">
        <f>+COG!C43</f>
        <v>15000</v>
      </c>
      <c r="D8" s="58">
        <f>+COG!D43</f>
        <v>37424</v>
      </c>
      <c r="E8" s="58">
        <f>+COG!E43</f>
        <v>52424</v>
      </c>
      <c r="F8" s="58">
        <f>+COG!F43</f>
        <v>52264</v>
      </c>
      <c r="G8" s="58">
        <f>+COG!G43</f>
        <v>52264</v>
      </c>
      <c r="H8" s="58">
        <f>+E8-F8</f>
        <v>160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61</v>
      </c>
      <c r="C16" s="17">
        <f>SUM(C5:C15)</f>
        <v>11332434.713222852</v>
      </c>
      <c r="D16" s="17">
        <f t="shared" ref="D16:H16" si="0">SUM(D5:D15)</f>
        <v>206164.14003589135</v>
      </c>
      <c r="E16" s="17">
        <f t="shared" si="0"/>
        <v>11538598.853258744</v>
      </c>
      <c r="F16" s="17">
        <f t="shared" si="0"/>
        <v>11085391.679999998</v>
      </c>
      <c r="G16" s="17">
        <f t="shared" si="0"/>
        <v>11019227.35</v>
      </c>
      <c r="H16" s="17">
        <f t="shared" si="0"/>
        <v>453207.17325874604</v>
      </c>
    </row>
    <row r="20" spans="2:2" x14ac:dyDescent="0.2">
      <c r="B20" s="1" t="s">
        <v>136</v>
      </c>
    </row>
    <row r="22" spans="2:2" x14ac:dyDescent="0.2">
      <c r="B22" s="1" t="s">
        <v>137</v>
      </c>
    </row>
    <row r="23" spans="2:2" ht="22.5" x14ac:dyDescent="0.2">
      <c r="B23" s="60" t="s">
        <v>138</v>
      </c>
    </row>
    <row r="24" spans="2:2" x14ac:dyDescent="0.2">
      <c r="B24" s="1" t="s">
        <v>139</v>
      </c>
    </row>
    <row r="25" spans="2:2" ht="22.5" x14ac:dyDescent="0.2">
      <c r="B25" s="60" t="s">
        <v>140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C6:H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workbookViewId="0">
      <selection activeCell="A2" sqref="A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3" t="s">
        <v>147</v>
      </c>
      <c r="B1" s="64"/>
      <c r="C1" s="64"/>
      <c r="D1" s="64"/>
      <c r="E1" s="64"/>
      <c r="F1" s="64"/>
      <c r="G1" s="64"/>
      <c r="H1" s="65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8" t="s">
        <v>62</v>
      </c>
      <c r="B3" s="69"/>
      <c r="C3" s="63" t="s">
        <v>68</v>
      </c>
      <c r="D3" s="64"/>
      <c r="E3" s="64"/>
      <c r="F3" s="64"/>
      <c r="G3" s="65"/>
      <c r="H3" s="66" t="s">
        <v>67</v>
      </c>
    </row>
    <row r="4" spans="1:8" ht="24.95" customHeight="1" x14ac:dyDescent="0.2">
      <c r="A4" s="70"/>
      <c r="B4" s="71"/>
      <c r="C4" s="9" t="s">
        <v>63</v>
      </c>
      <c r="D4" s="9" t="s">
        <v>133</v>
      </c>
      <c r="E4" s="9" t="s">
        <v>64</v>
      </c>
      <c r="F4" s="9" t="s">
        <v>65</v>
      </c>
      <c r="G4" s="9" t="s">
        <v>66</v>
      </c>
      <c r="H4" s="67"/>
    </row>
    <row r="5" spans="1:8" x14ac:dyDescent="0.2">
      <c r="A5" s="72"/>
      <c r="B5" s="73"/>
      <c r="C5" s="10">
        <v>1</v>
      </c>
      <c r="D5" s="10">
        <v>2</v>
      </c>
      <c r="E5" s="10" t="s">
        <v>134</v>
      </c>
      <c r="F5" s="10">
        <v>4</v>
      </c>
      <c r="G5" s="10">
        <v>5</v>
      </c>
      <c r="H5" s="10" t="s">
        <v>135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53</v>
      </c>
      <c r="B7" s="24"/>
      <c r="C7" s="15">
        <f>+COG!C77</f>
        <v>11332434.713222852</v>
      </c>
      <c r="D7" s="15">
        <f>+COG!D77</f>
        <v>206164.14003589135</v>
      </c>
      <c r="E7" s="15">
        <f>+COG!E77</f>
        <v>11538598.853258744</v>
      </c>
      <c r="F7" s="15">
        <f>+COG!F77</f>
        <v>11085391.679999998</v>
      </c>
      <c r="G7" s="15">
        <f>+COG!G77</f>
        <v>11019227.35</v>
      </c>
      <c r="H7" s="15">
        <f>+COG!H77</f>
        <v>453207.17325874482</v>
      </c>
    </row>
    <row r="8" spans="1:8" x14ac:dyDescent="0.2">
      <c r="A8" s="4" t="s">
        <v>54</v>
      </c>
      <c r="B8" s="24"/>
      <c r="C8" s="15"/>
      <c r="D8" s="15"/>
      <c r="E8" s="15"/>
      <c r="F8" s="15"/>
      <c r="G8" s="15"/>
      <c r="H8" s="15"/>
    </row>
    <row r="9" spans="1:8" x14ac:dyDescent="0.2">
      <c r="A9" s="4" t="s">
        <v>55</v>
      </c>
      <c r="B9" s="24"/>
      <c r="C9" s="15"/>
      <c r="D9" s="15"/>
      <c r="E9" s="15"/>
      <c r="F9" s="15"/>
      <c r="G9" s="15"/>
      <c r="H9" s="15"/>
    </row>
    <row r="10" spans="1:8" x14ac:dyDescent="0.2">
      <c r="A10" s="4" t="s">
        <v>56</v>
      </c>
      <c r="B10" s="24"/>
      <c r="C10" s="15"/>
      <c r="D10" s="15"/>
      <c r="E10" s="15"/>
      <c r="F10" s="15"/>
      <c r="G10" s="15"/>
      <c r="H10" s="15"/>
    </row>
    <row r="11" spans="1:8" x14ac:dyDescent="0.2">
      <c r="A11" s="4" t="s">
        <v>57</v>
      </c>
      <c r="B11" s="24"/>
      <c r="C11" s="15"/>
      <c r="D11" s="15"/>
      <c r="E11" s="15"/>
      <c r="F11" s="15"/>
      <c r="G11" s="15"/>
      <c r="H11" s="15"/>
    </row>
    <row r="12" spans="1:8" x14ac:dyDescent="0.2">
      <c r="A12" s="4" t="s">
        <v>58</v>
      </c>
      <c r="B12" s="24"/>
      <c r="C12" s="15"/>
      <c r="D12" s="15"/>
      <c r="E12" s="15"/>
      <c r="F12" s="15"/>
      <c r="G12" s="15"/>
      <c r="H12" s="15"/>
    </row>
    <row r="13" spans="1:8" x14ac:dyDescent="0.2">
      <c r="A13" s="4" t="s">
        <v>59</v>
      </c>
      <c r="B13" s="24"/>
      <c r="C13" s="15"/>
      <c r="D13" s="15"/>
      <c r="E13" s="15"/>
      <c r="F13" s="15"/>
      <c r="G13" s="15"/>
      <c r="H13" s="15"/>
    </row>
    <row r="14" spans="1:8" x14ac:dyDescent="0.2">
      <c r="A14" s="4" t="s">
        <v>60</v>
      </c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61</v>
      </c>
      <c r="C16" s="25"/>
      <c r="D16" s="25"/>
      <c r="E16" s="25"/>
      <c r="F16" s="25"/>
      <c r="G16" s="25"/>
      <c r="H16" s="25"/>
    </row>
    <row r="19" spans="1:8" ht="45" customHeight="1" x14ac:dyDescent="0.2">
      <c r="A19" s="63" t="s">
        <v>143</v>
      </c>
      <c r="B19" s="64"/>
      <c r="C19" s="64"/>
      <c r="D19" s="64"/>
      <c r="E19" s="64"/>
      <c r="F19" s="64"/>
      <c r="G19" s="64"/>
      <c r="H19" s="65"/>
    </row>
    <row r="21" spans="1:8" x14ac:dyDescent="0.2">
      <c r="A21" s="68" t="s">
        <v>62</v>
      </c>
      <c r="B21" s="69"/>
      <c r="C21" s="63" t="s">
        <v>68</v>
      </c>
      <c r="D21" s="64"/>
      <c r="E21" s="64"/>
      <c r="F21" s="64"/>
      <c r="G21" s="65"/>
      <c r="H21" s="66" t="s">
        <v>67</v>
      </c>
    </row>
    <row r="22" spans="1:8" ht="22.5" x14ac:dyDescent="0.2">
      <c r="A22" s="70"/>
      <c r="B22" s="71"/>
      <c r="C22" s="9" t="s">
        <v>63</v>
      </c>
      <c r="D22" s="9" t="s">
        <v>133</v>
      </c>
      <c r="E22" s="9" t="s">
        <v>64</v>
      </c>
      <c r="F22" s="9" t="s">
        <v>65</v>
      </c>
      <c r="G22" s="9" t="s">
        <v>66</v>
      </c>
      <c r="H22" s="67"/>
    </row>
    <row r="23" spans="1:8" x14ac:dyDescent="0.2">
      <c r="A23" s="72"/>
      <c r="B23" s="73"/>
      <c r="C23" s="10">
        <v>1</v>
      </c>
      <c r="D23" s="10">
        <v>2</v>
      </c>
      <c r="E23" s="10" t="s">
        <v>134</v>
      </c>
      <c r="F23" s="10">
        <v>4</v>
      </c>
      <c r="G23" s="10">
        <v>5</v>
      </c>
      <c r="H23" s="10" t="s">
        <v>135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>
        <f>+COG!C77</f>
        <v>11332434.713222852</v>
      </c>
      <c r="D28" s="36">
        <f>+COG!D77</f>
        <v>206164.14003589135</v>
      </c>
      <c r="E28" s="36">
        <f>+COG!E77</f>
        <v>11538598.853258744</v>
      </c>
      <c r="F28" s="36">
        <f>+COG!F77</f>
        <v>11085391.679999998</v>
      </c>
      <c r="G28" s="36">
        <f>+COG!G77</f>
        <v>11019227.35</v>
      </c>
      <c r="H28" s="36">
        <f>+COG!H77</f>
        <v>453207.17325874482</v>
      </c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61</v>
      </c>
      <c r="C30" s="25">
        <f>SUM(C24:C29)</f>
        <v>11332434.713222852</v>
      </c>
      <c r="D30" s="25">
        <f t="shared" ref="D30:H30" si="0">SUM(D24:D29)</f>
        <v>206164.14003589135</v>
      </c>
      <c r="E30" s="25">
        <f t="shared" si="0"/>
        <v>11538598.853258744</v>
      </c>
      <c r="F30" s="25">
        <f t="shared" si="0"/>
        <v>11085391.679999998</v>
      </c>
      <c r="G30" s="25">
        <f t="shared" si="0"/>
        <v>11019227.35</v>
      </c>
      <c r="H30" s="25">
        <f t="shared" si="0"/>
        <v>453207.17325874482</v>
      </c>
    </row>
    <row r="33" spans="1:8" ht="45" customHeight="1" x14ac:dyDescent="0.2">
      <c r="A33" s="63" t="s">
        <v>144</v>
      </c>
      <c r="B33" s="64"/>
      <c r="C33" s="64"/>
      <c r="D33" s="64"/>
      <c r="E33" s="64"/>
      <c r="F33" s="64"/>
      <c r="G33" s="64"/>
      <c r="H33" s="65"/>
    </row>
    <row r="34" spans="1:8" x14ac:dyDescent="0.2">
      <c r="A34" s="68" t="s">
        <v>62</v>
      </c>
      <c r="B34" s="69"/>
      <c r="C34" s="63" t="s">
        <v>68</v>
      </c>
      <c r="D34" s="64"/>
      <c r="E34" s="64"/>
      <c r="F34" s="64"/>
      <c r="G34" s="65"/>
      <c r="H34" s="66" t="s">
        <v>67</v>
      </c>
    </row>
    <row r="35" spans="1:8" ht="22.5" x14ac:dyDescent="0.2">
      <c r="A35" s="70"/>
      <c r="B35" s="71"/>
      <c r="C35" s="9" t="s">
        <v>63</v>
      </c>
      <c r="D35" s="9" t="s">
        <v>133</v>
      </c>
      <c r="E35" s="9" t="s">
        <v>64</v>
      </c>
      <c r="F35" s="9" t="s">
        <v>65</v>
      </c>
      <c r="G35" s="9" t="s">
        <v>66</v>
      </c>
      <c r="H35" s="67"/>
    </row>
    <row r="36" spans="1:8" x14ac:dyDescent="0.2">
      <c r="A36" s="72"/>
      <c r="B36" s="73"/>
      <c r="C36" s="10">
        <v>1</v>
      </c>
      <c r="D36" s="10">
        <v>2</v>
      </c>
      <c r="E36" s="10" t="s">
        <v>134</v>
      </c>
      <c r="F36" s="10">
        <v>4</v>
      </c>
      <c r="G36" s="10">
        <v>5</v>
      </c>
      <c r="H36" s="10" t="s">
        <v>135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61</v>
      </c>
      <c r="C52" s="25">
        <f>SUM(C50:C51)</f>
        <v>0</v>
      </c>
      <c r="D52" s="25">
        <f t="shared" ref="D52:H52" si="1">SUM(D50:D51)</f>
        <v>0</v>
      </c>
      <c r="E52" s="25">
        <f t="shared" si="1"/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</row>
    <row r="57" spans="1:8" x14ac:dyDescent="0.2">
      <c r="B57" s="1" t="s">
        <v>136</v>
      </c>
    </row>
    <row r="59" spans="1:8" x14ac:dyDescent="0.2">
      <c r="B59" s="1" t="s">
        <v>137</v>
      </c>
    </row>
    <row r="60" spans="1:8" ht="22.5" x14ac:dyDescent="0.2">
      <c r="B60" s="60" t="s">
        <v>138</v>
      </c>
    </row>
    <row r="61" spans="1:8" x14ac:dyDescent="0.2">
      <c r="B61" s="1" t="s">
        <v>139</v>
      </c>
    </row>
    <row r="62" spans="1:8" ht="22.5" x14ac:dyDescent="0.2">
      <c r="B62" s="60" t="s">
        <v>140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6" orientation="portrait" r:id="rId1"/>
  <ignoredErrors>
    <ignoredError sqref="C7:H7 C28:H28 C38:H52" unlockedFormula="1"/>
    <ignoredError sqref="C30:H3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workbookViewId="0">
      <selection activeCell="A2" sqref="A2:B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63" t="s">
        <v>148</v>
      </c>
      <c r="B1" s="64"/>
      <c r="C1" s="64"/>
      <c r="D1" s="64"/>
      <c r="E1" s="64"/>
      <c r="F1" s="64"/>
      <c r="G1" s="64"/>
      <c r="H1" s="65"/>
    </row>
    <row r="2" spans="1:8" x14ac:dyDescent="0.2">
      <c r="A2" s="68" t="s">
        <v>62</v>
      </c>
      <c r="B2" s="69"/>
      <c r="C2" s="63" t="s">
        <v>68</v>
      </c>
      <c r="D2" s="64"/>
      <c r="E2" s="64"/>
      <c r="F2" s="64"/>
      <c r="G2" s="65"/>
      <c r="H2" s="66" t="s">
        <v>67</v>
      </c>
    </row>
    <row r="3" spans="1:8" ht="24.95" customHeight="1" x14ac:dyDescent="0.2">
      <c r="A3" s="70"/>
      <c r="B3" s="71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67"/>
    </row>
    <row r="4" spans="1:8" x14ac:dyDescent="0.2">
      <c r="A4" s="72"/>
      <c r="B4" s="73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>
        <f>+COG!C77</f>
        <v>11332434.713222852</v>
      </c>
      <c r="D23" s="15">
        <f>+COG!D77</f>
        <v>206164.14003589135</v>
      </c>
      <c r="E23" s="15">
        <f>+COG!E77</f>
        <v>11538598.853258744</v>
      </c>
      <c r="F23" s="15">
        <f>+COG!F77</f>
        <v>11085391.679999998</v>
      </c>
      <c r="G23" s="15">
        <f>+COG!G77</f>
        <v>11019227.35</v>
      </c>
      <c r="H23" s="15">
        <f>+COG!H77</f>
        <v>453207.17325874482</v>
      </c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61</v>
      </c>
      <c r="C42" s="25">
        <f>SUM(C5:C41)</f>
        <v>11332434.713222852</v>
      </c>
      <c r="D42" s="25">
        <f t="shared" ref="D42:H42" si="0">SUM(D5:D41)</f>
        <v>206164.14003589135</v>
      </c>
      <c r="E42" s="25">
        <f t="shared" si="0"/>
        <v>11538598.853258744</v>
      </c>
      <c r="F42" s="25">
        <f t="shared" si="0"/>
        <v>11085391.679999998</v>
      </c>
      <c r="G42" s="25">
        <f t="shared" si="0"/>
        <v>11019227.35</v>
      </c>
      <c r="H42" s="25">
        <f t="shared" si="0"/>
        <v>453207.17325874482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6" spans="1:8" x14ac:dyDescent="0.2">
      <c r="B46" s="1" t="s">
        <v>136</v>
      </c>
    </row>
    <row r="47" spans="1:8" x14ac:dyDescent="0.2">
      <c r="B47" s="1"/>
    </row>
    <row r="48" spans="1:8" x14ac:dyDescent="0.2">
      <c r="B48" s="1" t="s">
        <v>137</v>
      </c>
    </row>
    <row r="49" spans="2:2" ht="22.5" x14ac:dyDescent="0.2">
      <c r="B49" s="60" t="s">
        <v>138</v>
      </c>
    </row>
    <row r="50" spans="2:2" x14ac:dyDescent="0.2">
      <c r="B50" s="1" t="s">
        <v>139</v>
      </c>
    </row>
    <row r="51" spans="2:2" ht="22.5" x14ac:dyDescent="0.2">
      <c r="B51" s="60" t="s">
        <v>140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1" orientation="landscape" r:id="rId1"/>
  <ignoredErrors>
    <ignoredError sqref="C23:H4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workbookViewId="0">
      <selection activeCell="A2" sqref="A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3" t="s">
        <v>149</v>
      </c>
      <c r="B1" s="64"/>
      <c r="C1" s="64"/>
      <c r="D1" s="64"/>
      <c r="E1" s="64"/>
      <c r="F1" s="64"/>
      <c r="G1" s="64"/>
      <c r="H1" s="65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8" t="s">
        <v>62</v>
      </c>
      <c r="B3" s="69"/>
      <c r="C3" s="63" t="s">
        <v>68</v>
      </c>
      <c r="D3" s="64"/>
      <c r="E3" s="64"/>
      <c r="F3" s="64"/>
      <c r="G3" s="65"/>
      <c r="H3" s="66" t="s">
        <v>67</v>
      </c>
    </row>
    <row r="4" spans="1:8" ht="24.95" customHeight="1" x14ac:dyDescent="0.2">
      <c r="A4" s="70"/>
      <c r="B4" s="71"/>
      <c r="C4" s="9" t="s">
        <v>63</v>
      </c>
      <c r="D4" s="9" t="s">
        <v>133</v>
      </c>
      <c r="E4" s="9" t="s">
        <v>64</v>
      </c>
      <c r="F4" s="9" t="s">
        <v>65</v>
      </c>
      <c r="G4" s="9" t="s">
        <v>66</v>
      </c>
      <c r="H4" s="67"/>
    </row>
    <row r="5" spans="1:8" x14ac:dyDescent="0.2">
      <c r="A5" s="72"/>
      <c r="B5" s="73"/>
      <c r="C5" s="10">
        <v>1</v>
      </c>
      <c r="D5" s="10">
        <v>2</v>
      </c>
      <c r="E5" s="10" t="s">
        <v>134</v>
      </c>
      <c r="F5" s="10">
        <v>4</v>
      </c>
      <c r="G5" s="10">
        <v>5</v>
      </c>
      <c r="H5" s="10" t="s">
        <v>135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142</v>
      </c>
      <c r="B7" s="24"/>
      <c r="C7" s="15">
        <f>+COG!C77</f>
        <v>11332434.713222852</v>
      </c>
      <c r="D7" s="15">
        <f>+COG!D77</f>
        <v>206164.14003589135</v>
      </c>
      <c r="E7" s="15">
        <f>+COG!E77</f>
        <v>11538598.853258744</v>
      </c>
      <c r="F7" s="15">
        <f>+COG!F77</f>
        <v>11085391.679999998</v>
      </c>
      <c r="G7" s="15">
        <f>+COG!G77</f>
        <v>11019227.35</v>
      </c>
      <c r="H7" s="15">
        <f>+COG!H77</f>
        <v>453207.17325874482</v>
      </c>
    </row>
    <row r="8" spans="1:8" x14ac:dyDescent="0.2">
      <c r="A8" s="4" t="s">
        <v>141</v>
      </c>
      <c r="B8" s="24"/>
      <c r="C8" s="15"/>
      <c r="D8" s="15"/>
      <c r="E8" s="15"/>
      <c r="F8" s="15"/>
      <c r="G8" s="15"/>
      <c r="H8" s="15"/>
    </row>
    <row r="9" spans="1:8" x14ac:dyDescent="0.2">
      <c r="A9" s="4"/>
      <c r="B9" s="27"/>
      <c r="C9" s="16"/>
      <c r="D9" s="16"/>
      <c r="E9" s="16"/>
      <c r="F9" s="16"/>
      <c r="G9" s="16"/>
      <c r="H9" s="16"/>
    </row>
    <row r="10" spans="1:8" x14ac:dyDescent="0.2">
      <c r="A10" s="28"/>
      <c r="B10" s="49" t="s">
        <v>61</v>
      </c>
      <c r="C10" s="25"/>
      <c r="D10" s="25"/>
      <c r="E10" s="25"/>
      <c r="F10" s="25"/>
      <c r="G10" s="25"/>
      <c r="H10" s="25"/>
    </row>
    <row r="13" spans="1:8" x14ac:dyDescent="0.2">
      <c r="B13" s="1" t="s">
        <v>136</v>
      </c>
    </row>
    <row r="15" spans="1:8" x14ac:dyDescent="0.2">
      <c r="B15" s="1" t="s">
        <v>137</v>
      </c>
    </row>
    <row r="16" spans="1:8" ht="22.5" x14ac:dyDescent="0.2">
      <c r="B16" s="60" t="s">
        <v>138</v>
      </c>
    </row>
    <row r="17" spans="2:2" x14ac:dyDescent="0.2">
      <c r="B17" s="1" t="s">
        <v>139</v>
      </c>
    </row>
    <row r="18" spans="2:2" ht="22.5" x14ac:dyDescent="0.2">
      <c r="B18" s="60" t="s">
        <v>140</v>
      </c>
    </row>
  </sheetData>
  <sheetProtection formatCells="0" formatColumns="0" formatRows="0" insertRows="0" deleteRows="0" autoFilter="0"/>
  <mergeCells count="4">
    <mergeCell ref="A1:H1"/>
    <mergeCell ref="A3:B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6" orientation="portrait" r:id="rId1"/>
  <ignoredErrors>
    <ignoredError sqref="C7:H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COG</vt:lpstr>
      <vt:lpstr>CTG</vt:lpstr>
      <vt:lpstr>CA</vt:lpstr>
      <vt:lpstr>CFG</vt:lpstr>
      <vt:lpstr>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2019-08-06T22:35:21Z</cp:lastPrinted>
  <dcterms:created xsi:type="dcterms:W3CDTF">2014-02-10T03:37:14Z</dcterms:created>
  <dcterms:modified xsi:type="dcterms:W3CDTF">2020-02-06T18:34:04Z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